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Best Case - Owner Policy" sheetId="1" r:id="rId1"/>
    <sheet name="Worst Case - Lender's Policy" sheetId="2" r:id="rId2"/>
  </sheets>
  <definedNames/>
  <calcPr fullCalcOnLoad="1"/>
</workbook>
</file>

<file path=xl/sharedStrings.xml><?xml version="1.0" encoding="utf-8"?>
<sst xmlns="http://schemas.openxmlformats.org/spreadsheetml/2006/main" count="127" uniqueCount="43">
  <si>
    <t>Assumption</t>
  </si>
  <si>
    <t>Conventional</t>
  </si>
  <si>
    <t>FHA</t>
  </si>
  <si>
    <t>Va</t>
  </si>
  <si>
    <t>Long &amp; Foster Realtors</t>
  </si>
  <si>
    <t>Virginia</t>
  </si>
  <si>
    <t>Estimated Purchaser's Settlement Charges</t>
  </si>
  <si>
    <r>
      <t>TITLE Insurance</t>
    </r>
    <r>
      <rPr>
        <sz val="10"/>
        <rFont val="Arial"/>
        <family val="0"/>
      </rPr>
      <t xml:space="preserve">:                                                                   </t>
    </r>
    <r>
      <rPr>
        <b/>
        <sz val="10"/>
        <rFont val="Arial"/>
        <family val="2"/>
      </rPr>
      <t>Mortgage Policy:</t>
    </r>
    <r>
      <rPr>
        <sz val="10"/>
        <rFont val="Arial"/>
        <family val="0"/>
      </rPr>
      <t xml:space="preserve">                                                              $3.48 per $1000 for 1st $100,000 of </t>
    </r>
    <r>
      <rPr>
        <b/>
        <i/>
        <u val="single"/>
        <sz val="10"/>
        <rFont val="Arial"/>
        <family val="2"/>
      </rPr>
      <t>LOAN</t>
    </r>
    <r>
      <rPr>
        <sz val="10"/>
        <rFont val="Arial"/>
        <family val="2"/>
      </rPr>
      <t xml:space="preserve"> amount.        Optional Owner's &amp; Lender'sa Policy $4.68 per $1000 for 1st $100,000 of </t>
    </r>
    <r>
      <rPr>
        <b/>
        <i/>
        <u val="single"/>
        <sz val="10"/>
        <rFont val="Arial"/>
        <family val="2"/>
      </rPr>
      <t>SALES Price + $50</t>
    </r>
    <r>
      <rPr>
        <sz val="10"/>
        <rFont val="Arial"/>
        <family val="2"/>
      </rPr>
      <t>.                                         For amounts over $100,000:  $2.88/$4.08 per $1000.             For Amounts over $500,000:  $2.40/$3.60 per $1000</t>
    </r>
  </si>
  <si>
    <t>Sales Price</t>
  </si>
  <si>
    <t>Down Payment</t>
  </si>
  <si>
    <t>Earnest Money</t>
  </si>
  <si>
    <t>Loan Amount</t>
  </si>
  <si>
    <r>
      <t>Attorney's Fee</t>
    </r>
    <r>
      <rPr>
        <sz val="10"/>
        <rFont val="Arial"/>
        <family val="0"/>
      </rPr>
      <t>: Includes Title Exam, Preparation of Papers, Title Binder &amp; Closing Fee $300 - $500</t>
    </r>
  </si>
  <si>
    <r>
      <t>Recording Deed</t>
    </r>
    <r>
      <rPr>
        <sz val="10"/>
        <rFont val="Arial"/>
        <family val="0"/>
      </rPr>
      <t xml:space="preserve">: $2.00 per $1000 of </t>
    </r>
    <r>
      <rPr>
        <b/>
        <i/>
        <u val="single"/>
        <sz val="10"/>
        <rFont val="Arial"/>
        <family val="2"/>
      </rPr>
      <t>Sales Price</t>
    </r>
    <r>
      <rPr>
        <sz val="10"/>
        <rFont val="Arial"/>
        <family val="0"/>
      </rPr>
      <t xml:space="preserve"> +$14</t>
    </r>
  </si>
  <si>
    <r>
      <t>Recording 1st Trust</t>
    </r>
    <r>
      <rPr>
        <sz val="10"/>
        <rFont val="Arial"/>
        <family val="0"/>
      </rPr>
      <t xml:space="preserve">: $2.00 per $100 of </t>
    </r>
    <r>
      <rPr>
        <b/>
        <i/>
        <u val="single"/>
        <sz val="10"/>
        <rFont val="Arial"/>
        <family val="2"/>
      </rPr>
      <t>Total Loan</t>
    </r>
    <r>
      <rPr>
        <sz val="10"/>
        <rFont val="Arial"/>
        <family val="0"/>
      </rPr>
      <t xml:space="preserve"> amount + $13 (Over 4 pages add #1 per page.  ARM financing has attached riders &amp; cost averages about $15 extra)</t>
    </r>
  </si>
  <si>
    <t>N/A</t>
  </si>
  <si>
    <r>
      <t>Recording 2nd Trust</t>
    </r>
    <r>
      <rPr>
        <sz val="10"/>
        <rFont val="Arial"/>
        <family val="0"/>
      </rPr>
      <t xml:space="preserve">: $2.00 per $1000 of </t>
    </r>
    <r>
      <rPr>
        <b/>
        <i/>
        <u val="single"/>
        <sz val="10"/>
        <rFont val="Arial"/>
        <family val="2"/>
      </rPr>
      <t>Loan</t>
    </r>
    <r>
      <rPr>
        <sz val="10"/>
        <rFont val="Arial"/>
        <family val="0"/>
      </rPr>
      <t xml:space="preserve"> amount + $10</t>
    </r>
  </si>
  <si>
    <r>
      <t>SURVEY</t>
    </r>
    <r>
      <rPr>
        <sz val="10"/>
        <rFont val="Arial"/>
        <family val="0"/>
      </rPr>
      <t>: $200-$400 (1+AC. Or Stakes additional)</t>
    </r>
  </si>
  <si>
    <r>
      <t>Appraisal Fee</t>
    </r>
    <r>
      <rPr>
        <sz val="10"/>
        <rFont val="Arial"/>
        <family val="0"/>
      </rPr>
      <t>: **</t>
    </r>
  </si>
  <si>
    <t>Optional</t>
  </si>
  <si>
    <t>$300-$350</t>
  </si>
  <si>
    <r>
      <t>Credit Report</t>
    </r>
    <r>
      <rPr>
        <sz val="10"/>
        <rFont val="Arial"/>
        <family val="0"/>
      </rPr>
      <t>: ** $50-$60</t>
    </r>
  </si>
  <si>
    <r>
      <t>Interest</t>
    </r>
    <r>
      <rPr>
        <sz val="10"/>
        <rFont val="Arial"/>
        <family val="0"/>
      </rPr>
      <t xml:space="preserve">: from date of settlement to end of month. ($_____ per day) </t>
    </r>
    <r>
      <rPr>
        <b/>
        <i/>
        <u val="single"/>
        <sz val="10"/>
        <rFont val="Arial"/>
        <family val="2"/>
      </rPr>
      <t>Total New Loan Amount</t>
    </r>
    <r>
      <rPr>
        <sz val="10"/>
        <rFont val="Arial"/>
        <family val="0"/>
      </rPr>
      <t xml:space="preserve"> x I / 365</t>
    </r>
  </si>
  <si>
    <r>
      <t>VA Funding Fee</t>
    </r>
    <r>
      <rPr>
        <sz val="10"/>
        <rFont val="Arial"/>
        <family val="0"/>
      </rPr>
      <t xml:space="preserve">: Cash at Settlement or added to loan amount as long as Total Loan does not exceed max. VA Fee: 0.0125, 0.015, 0.02 of </t>
    </r>
    <r>
      <rPr>
        <b/>
        <i/>
        <u val="single"/>
        <sz val="10"/>
        <rFont val="Arial"/>
        <family val="2"/>
      </rPr>
      <t>basic loan amount</t>
    </r>
    <r>
      <rPr>
        <sz val="10"/>
        <rFont val="Arial"/>
        <family val="0"/>
      </rPr>
      <t>: 0.03 for multiple user</t>
    </r>
  </si>
  <si>
    <r>
      <t>Insurance Escrow</t>
    </r>
    <r>
      <rPr>
        <sz val="10"/>
        <rFont val="Arial"/>
        <family val="0"/>
      </rPr>
      <t>: 2 or more months premium at Lender's option</t>
    </r>
  </si>
  <si>
    <r>
      <t>Tax Esrow</t>
    </r>
    <r>
      <rPr>
        <sz val="10"/>
        <rFont val="Arial"/>
        <family val="0"/>
      </rPr>
      <t>: 2 to 6 months premium at Lenders Options. Average is 3 months</t>
    </r>
  </si>
  <si>
    <r>
      <t>Administrative Fee</t>
    </r>
    <r>
      <rPr>
        <sz val="10"/>
        <rFont val="Arial"/>
        <family val="0"/>
      </rPr>
      <t>: ** $195</t>
    </r>
  </si>
  <si>
    <r>
      <t>VHDA Reservation Fee</t>
    </r>
    <r>
      <rPr>
        <sz val="10"/>
        <rFont val="Arial"/>
        <family val="0"/>
      </rPr>
      <t>: ** $120</t>
    </r>
  </si>
  <si>
    <r>
      <t>FHA Mortgage Insurance Premium (MIP) Escrow</t>
    </r>
    <r>
      <rPr>
        <sz val="10"/>
        <rFont val="Arial"/>
        <family val="0"/>
      </rPr>
      <t xml:space="preserve">: (monthly premium = 1/2% of basic loan amount) </t>
    </r>
    <r>
      <rPr>
        <b/>
        <i/>
        <u val="single"/>
        <sz val="10"/>
        <rFont val="Arial"/>
        <family val="2"/>
      </rPr>
      <t>Basic Loan Amount</t>
    </r>
    <r>
      <rPr>
        <sz val="10"/>
        <rFont val="Arial"/>
        <family val="0"/>
      </rPr>
      <t xml:space="preserve"> x .005 /12</t>
    </r>
  </si>
  <si>
    <r>
      <t>FHA non Condo Up Front MIP</t>
    </r>
    <r>
      <rPr>
        <sz val="10"/>
        <rFont val="Arial"/>
        <family val="0"/>
      </rPr>
      <t xml:space="preserve">: (1) 100% financed-added to loan amount (2) Pay all cash at settlement.  </t>
    </r>
    <r>
      <rPr>
        <b/>
        <i/>
        <u val="single"/>
        <sz val="10"/>
        <rFont val="Arial"/>
        <family val="2"/>
      </rPr>
      <t xml:space="preserve">Basic Loan Amount </t>
    </r>
    <r>
      <rPr>
        <sz val="10"/>
        <rFont val="Arial"/>
        <family val="0"/>
      </rPr>
      <t>x  0.015</t>
    </r>
  </si>
  <si>
    <r>
      <t>Fire and Hazard Insurance</t>
    </r>
    <r>
      <rPr>
        <sz val="10"/>
        <rFont val="Arial"/>
        <family val="0"/>
      </rPr>
      <t xml:space="preserve">: **One year paid policy required prior to settlement. (Estimate at $2.25 per $1000 of </t>
    </r>
    <r>
      <rPr>
        <b/>
        <i/>
        <u val="single"/>
        <sz val="10"/>
        <rFont val="Arial"/>
        <family val="2"/>
      </rPr>
      <t>Sales Price</t>
    </r>
    <r>
      <rPr>
        <sz val="10"/>
        <rFont val="Arial"/>
        <family val="0"/>
      </rPr>
      <t>)</t>
    </r>
  </si>
  <si>
    <r>
      <t>Misc. Lender Fee</t>
    </r>
    <r>
      <rPr>
        <sz val="10"/>
        <rFont val="Arial"/>
        <family val="0"/>
      </rPr>
      <t>: (Admin / Doc Prep / Tax Service) $400-$600</t>
    </r>
  </si>
  <si>
    <r>
      <t>Assumption Fee</t>
    </r>
    <r>
      <rPr>
        <sz val="10"/>
        <rFont val="Arial"/>
        <family val="0"/>
      </rPr>
      <t>: (Check with Lender)</t>
    </r>
  </si>
  <si>
    <r>
      <t>Other</t>
    </r>
    <r>
      <rPr>
        <sz val="10"/>
        <rFont val="Arial"/>
        <family val="0"/>
      </rPr>
      <t>: Home Inspection, Radon, etc.</t>
    </r>
  </si>
  <si>
    <r>
      <t>Loan Origination Fee</t>
    </r>
    <r>
      <rPr>
        <sz val="10"/>
        <rFont val="Arial"/>
        <family val="0"/>
      </rPr>
      <t xml:space="preserve">: __% of </t>
    </r>
    <r>
      <rPr>
        <b/>
        <i/>
        <u val="single"/>
        <sz val="10"/>
        <rFont val="Arial"/>
        <family val="2"/>
      </rPr>
      <t>basic loan</t>
    </r>
    <r>
      <rPr>
        <sz val="10"/>
        <rFont val="Arial"/>
        <family val="0"/>
      </rPr>
      <t xml:space="preserve"> amount</t>
    </r>
  </si>
  <si>
    <r>
      <t>Loan Discount Fee</t>
    </r>
    <r>
      <rPr>
        <sz val="10"/>
        <rFont val="Arial"/>
        <family val="0"/>
      </rPr>
      <t xml:space="preserve">:  ___% of </t>
    </r>
    <r>
      <rPr>
        <b/>
        <i/>
        <u val="single"/>
        <sz val="10"/>
        <rFont val="Arial"/>
        <family val="2"/>
      </rPr>
      <t>Total Financed Loan Amount</t>
    </r>
  </si>
  <si>
    <r>
      <t>Monthly Mortgage Insurance Escrow</t>
    </r>
    <r>
      <rPr>
        <sz val="10"/>
        <rFont val="Arial"/>
        <family val="0"/>
      </rPr>
      <t>: (No up front costs)                                                                               95% Loan                           90% Loan                                    0.0079  Fixed                    0.0052  Fixed                                 0.0088  ARM/Buydown       0.0061  ARM/Buydown             Loan Amount x factor / 12 = 1 month escrow</t>
    </r>
  </si>
  <si>
    <r>
      <t>Recording 1st Trust</t>
    </r>
    <r>
      <rPr>
        <sz val="10"/>
        <rFont val="Arial"/>
        <family val="0"/>
      </rPr>
      <t xml:space="preserve">: $2.00 per $1000 of </t>
    </r>
    <r>
      <rPr>
        <b/>
        <i/>
        <u val="single"/>
        <sz val="10"/>
        <rFont val="Arial"/>
        <family val="2"/>
      </rPr>
      <t>Total Loan</t>
    </r>
    <r>
      <rPr>
        <sz val="10"/>
        <rFont val="Arial"/>
        <family val="0"/>
      </rPr>
      <t xml:space="preserve"> amount + $13 (Over 4 pages add #1 per page.  ARM financing has attached riders &amp; cost averages about $15 extra)</t>
    </r>
  </si>
  <si>
    <t>Ogirination Fee:</t>
  </si>
  <si>
    <t>Discount fee:</t>
  </si>
  <si>
    <r>
      <t>Loan Origination Fee</t>
    </r>
    <r>
      <rPr>
        <sz val="10"/>
        <rFont val="Arial"/>
        <family val="0"/>
      </rPr>
      <t xml:space="preserve">:  of </t>
    </r>
    <r>
      <rPr>
        <b/>
        <i/>
        <u val="single"/>
        <sz val="10"/>
        <rFont val="Arial"/>
        <family val="2"/>
      </rPr>
      <t>basic loan</t>
    </r>
    <r>
      <rPr>
        <sz val="10"/>
        <rFont val="Arial"/>
        <family val="0"/>
      </rPr>
      <t xml:space="preserve"> amount</t>
    </r>
  </si>
  <si>
    <r>
      <t xml:space="preserve">of </t>
    </r>
    <r>
      <rPr>
        <b/>
        <i/>
        <u val="single"/>
        <sz val="10"/>
        <rFont val="Arial"/>
        <family val="2"/>
      </rPr>
      <t>basic loan</t>
    </r>
    <r>
      <rPr>
        <sz val="10"/>
        <rFont val="Arial"/>
        <family val="0"/>
      </rPr>
      <t xml:space="preserve"> amount</t>
    </r>
  </si>
  <si>
    <t>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</si>
</sst>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44" fontId="0" fillId="0" borderId="4" xfId="17" applyBorder="1" applyAlignment="1">
      <alignment/>
    </xf>
    <xf numFmtId="0" fontId="1" fillId="0" borderId="4" xfId="0" applyFont="1" applyBorder="1" applyAlignment="1">
      <alignment horizontal="center" vertical="center"/>
    </xf>
    <xf numFmtId="44" fontId="0" fillId="0" borderId="4" xfId="17" applyBorder="1" applyAlignment="1">
      <alignment/>
    </xf>
    <xf numFmtId="44" fontId="0" fillId="0" borderId="4" xfId="17" applyBorder="1" applyAlignment="1">
      <alignment horizontal="center" vertical="center"/>
    </xf>
    <xf numFmtId="44" fontId="0" fillId="0" borderId="4" xfId="17" applyBorder="1" applyAlignment="1">
      <alignment horizontal="center"/>
    </xf>
    <xf numFmtId="44" fontId="0" fillId="0" borderId="0" xfId="0" applyNumberFormat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9" fontId="0" fillId="0" borderId="0" xfId="19" applyAlignment="1">
      <alignment/>
    </xf>
    <xf numFmtId="0" fontId="1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/>
    </xf>
    <xf numFmtId="44" fontId="6" fillId="3" borderId="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Border="1" applyAlignment="1">
      <alignment horizontal="center"/>
    </xf>
    <xf numFmtId="44" fontId="0" fillId="0" borderId="10" xfId="17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17" applyBorder="1" applyAlignment="1">
      <alignment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4" fontId="6" fillId="3" borderId="7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0" xfId="19" applyNumberForma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2">
      <selection activeCell="D24" sqref="D24"/>
    </sheetView>
  </sheetViews>
  <sheetFormatPr defaultColWidth="9.140625" defaultRowHeight="12.75"/>
  <cols>
    <col min="1" max="1" width="53.57421875" style="12" customWidth="1"/>
    <col min="2" max="5" width="14.7109375" style="0" customWidth="1"/>
    <col min="6" max="6" width="1.7109375" style="0" customWidth="1"/>
    <col min="8" max="8" width="10.28125" style="0" bestFit="1" customWidth="1"/>
    <col min="9" max="9" width="25.28125" style="0" customWidth="1"/>
    <col min="10" max="10" width="28.28125" style="0" customWidth="1"/>
    <col min="12" max="12" width="27.421875" style="0" customWidth="1"/>
  </cols>
  <sheetData>
    <row r="1" spans="1:5" ht="18">
      <c r="A1" s="43" t="s">
        <v>4</v>
      </c>
      <c r="B1" s="44"/>
      <c r="C1" s="44"/>
      <c r="D1" s="44"/>
      <c r="E1" s="45"/>
    </row>
    <row r="2" spans="1:5" ht="18">
      <c r="A2" s="46" t="s">
        <v>5</v>
      </c>
      <c r="B2" s="47"/>
      <c r="C2" s="47"/>
      <c r="D2" s="47"/>
      <c r="E2" s="48"/>
    </row>
    <row r="3" spans="1:5" ht="26.25" customHeight="1" thickBot="1">
      <c r="A3" s="49" t="s">
        <v>6</v>
      </c>
      <c r="B3" s="50"/>
      <c r="C3" s="50"/>
      <c r="D3" s="50"/>
      <c r="E3" s="51"/>
    </row>
    <row r="4" spans="1:5" ht="26.25" customHeight="1">
      <c r="A4" s="8"/>
      <c r="B4" s="1"/>
      <c r="C4" s="1"/>
      <c r="D4" s="1"/>
      <c r="E4" s="1"/>
    </row>
    <row r="5" spans="1:5" ht="12.75">
      <c r="A5" s="9" t="s">
        <v>8</v>
      </c>
      <c r="B5" s="23">
        <v>119900</v>
      </c>
      <c r="D5" t="s">
        <v>38</v>
      </c>
      <c r="E5" s="26">
        <v>0.01</v>
      </c>
    </row>
    <row r="6" spans="1:8" ht="12.75">
      <c r="A6" s="10" t="s">
        <v>9</v>
      </c>
      <c r="B6" s="24">
        <v>3600</v>
      </c>
      <c r="C6" s="52">
        <f>B6/B5</f>
        <v>0.030025020850708923</v>
      </c>
      <c r="D6" t="s">
        <v>39</v>
      </c>
      <c r="E6" s="26">
        <v>0.02</v>
      </c>
      <c r="H6">
        <v>0.03</v>
      </c>
    </row>
    <row r="7" spans="1:13" ht="32.25" customHeight="1">
      <c r="A7" s="10" t="s">
        <v>10</v>
      </c>
      <c r="B7" s="24">
        <v>1000</v>
      </c>
      <c r="D7" t="s">
        <v>42</v>
      </c>
      <c r="E7" s="42">
        <v>0.045</v>
      </c>
      <c r="H7" s="22">
        <f>B5*H6</f>
        <v>3597</v>
      </c>
      <c r="L7" s="14" t="s">
        <v>40</v>
      </c>
      <c r="M7" s="13" t="s">
        <v>41</v>
      </c>
    </row>
    <row r="8" spans="1:2" ht="12.75">
      <c r="A8" s="11" t="s">
        <v>11</v>
      </c>
      <c r="B8" s="25">
        <f>B5-B6</f>
        <v>116300</v>
      </c>
    </row>
    <row r="10" spans="1:6" ht="12.75">
      <c r="A10" s="13"/>
      <c r="B10" s="5" t="s">
        <v>0</v>
      </c>
      <c r="C10" s="5" t="s">
        <v>1</v>
      </c>
      <c r="D10" s="5" t="s">
        <v>2</v>
      </c>
      <c r="E10" s="32" t="s">
        <v>3</v>
      </c>
      <c r="F10" s="41">
        <v>1</v>
      </c>
    </row>
    <row r="11" spans="1:6" ht="110.25" customHeight="1">
      <c r="A11" s="6" t="s">
        <v>7</v>
      </c>
      <c r="B11" s="21">
        <f>IF($B$8&lt;=100000,($B$8/1000)*3.48,IF($B$8&lt;=500000,(100*3.48)+($B$8-100000)/1000*2.88,(100*3.48)+(100*2.88)+((($B$8-500000)/1000)*2.4)))</f>
        <v>394.944</v>
      </c>
      <c r="C11" s="21">
        <f>IF($B$8&lt;=100000,($B$8/1000)*3.48,IF($B$8&lt;=500000,(100*3.48)+($B$8-100000)/1000*2.88,(100*3.48)+(100*2.88)+((($B$8-500000)/1000)*2.4)))</f>
        <v>394.944</v>
      </c>
      <c r="D11" s="21">
        <f>IF($B$8&lt;=100000,($B$8/1000)*3.48,IF($B$8&lt;=500000,(100*3.48)+($B$8-100000)/1000*2.88,(100*3.48)+(100*2.88)+((($B$8-500000)/1000)*2.4)))</f>
        <v>394.944</v>
      </c>
      <c r="E11" s="33">
        <f>IF($B$8&lt;=100000,($B$8/1000)*3.48,IF($B$8&lt;=500000,(100*3.48)+($B$8-100000)/1000*2.88,(100*3.48)+(100*2.88)+((($B$8-500000)/1000)*2.4)))</f>
        <v>394.944</v>
      </c>
      <c r="F11" s="41"/>
    </row>
    <row r="12" spans="1:6" ht="28.5">
      <c r="A12" s="14" t="s">
        <v>12</v>
      </c>
      <c r="B12" s="20">
        <v>300</v>
      </c>
      <c r="C12" s="20">
        <v>300</v>
      </c>
      <c r="D12" s="20">
        <v>300</v>
      </c>
      <c r="E12" s="34">
        <v>300</v>
      </c>
      <c r="F12" s="41"/>
    </row>
    <row r="13" spans="1:6" ht="15.75">
      <c r="A13" s="14" t="s">
        <v>13</v>
      </c>
      <c r="B13" s="20">
        <f>14+($B$5/1000)*2</f>
        <v>253.8</v>
      </c>
      <c r="C13" s="20">
        <f>14+($B$5/1000)*2</f>
        <v>253.8</v>
      </c>
      <c r="D13" s="20">
        <f>14+($B$5/1000)*2</f>
        <v>253.8</v>
      </c>
      <c r="E13" s="34">
        <f>14+($B$5/1000)*2</f>
        <v>253.8</v>
      </c>
      <c r="F13" s="41"/>
    </row>
    <row r="14" spans="1:6" ht="47.25" customHeight="1">
      <c r="A14" s="14" t="s">
        <v>37</v>
      </c>
      <c r="B14" s="27" t="s">
        <v>15</v>
      </c>
      <c r="C14" s="20">
        <f>13+($B$8/1000)*2</f>
        <v>245.6</v>
      </c>
      <c r="D14" s="20">
        <f>13+($B$8/1000)*2</f>
        <v>245.6</v>
      </c>
      <c r="E14" s="34">
        <f>13+($B$8/1000)*2</f>
        <v>245.6</v>
      </c>
      <c r="F14" s="41"/>
    </row>
    <row r="15" spans="1:6" ht="32.25" customHeight="1">
      <c r="A15" s="14" t="s">
        <v>16</v>
      </c>
      <c r="B15" s="20"/>
      <c r="C15" s="20">
        <f>10+($B$8/1000)*2</f>
        <v>242.6</v>
      </c>
      <c r="D15" s="20">
        <f>10+($B$8/1000)*2</f>
        <v>242.6</v>
      </c>
      <c r="E15" s="34">
        <f>10+($B$8/1000)*2</f>
        <v>242.6</v>
      </c>
      <c r="F15" s="41"/>
    </row>
    <row r="16" spans="1:6" ht="15.75">
      <c r="A16" s="14" t="s">
        <v>17</v>
      </c>
      <c r="B16" s="15" t="s">
        <v>19</v>
      </c>
      <c r="C16" s="20">
        <v>200</v>
      </c>
      <c r="D16" s="20">
        <v>200</v>
      </c>
      <c r="E16" s="34">
        <v>200</v>
      </c>
      <c r="F16" s="41"/>
    </row>
    <row r="17" spans="1:6" ht="12.75">
      <c r="A17" t="str">
        <f>$L$7&amp;" "&amp;$E$5&amp;$M$7</f>
        <v>Loan Origination Fee:  of basic loan amount 0.01of basic loan amount</v>
      </c>
      <c r="B17" s="27" t="s">
        <v>15</v>
      </c>
      <c r="C17" s="20"/>
      <c r="D17" s="20">
        <f>E5*B8</f>
        <v>1163</v>
      </c>
      <c r="E17" s="34"/>
      <c r="F17" s="41"/>
    </row>
    <row r="18" spans="1:6" ht="28.5">
      <c r="A18" s="14" t="s">
        <v>35</v>
      </c>
      <c r="B18" s="27" t="s">
        <v>15</v>
      </c>
      <c r="C18" s="20"/>
      <c r="D18" s="20">
        <f>E6*B8</f>
        <v>2326</v>
      </c>
      <c r="E18" s="34"/>
      <c r="F18" s="41"/>
    </row>
    <row r="19" spans="1:6" ht="15.75">
      <c r="A19" s="14" t="s">
        <v>18</v>
      </c>
      <c r="B19" s="27" t="s">
        <v>15</v>
      </c>
      <c r="C19" s="16">
        <v>300</v>
      </c>
      <c r="D19" s="15">
        <v>450</v>
      </c>
      <c r="E19" s="35" t="s">
        <v>20</v>
      </c>
      <c r="F19" s="41"/>
    </row>
    <row r="20" spans="1:12" ht="15.75">
      <c r="A20" s="14" t="s">
        <v>21</v>
      </c>
      <c r="B20" s="17">
        <v>50</v>
      </c>
      <c r="C20" s="17">
        <v>50</v>
      </c>
      <c r="D20" s="17">
        <v>50</v>
      </c>
      <c r="E20" s="36">
        <v>50</v>
      </c>
      <c r="F20" s="41"/>
      <c r="L20" t="str">
        <f>$L$7&amp;" "&amp;$E$5&amp;$M$7</f>
        <v>Loan Origination Fee:  of basic loan amount 0.01of basic loan amount</v>
      </c>
    </row>
    <row r="21" spans="1:6" ht="28.5">
      <c r="A21" s="14" t="s">
        <v>22</v>
      </c>
      <c r="B21" s="27" t="s">
        <v>15</v>
      </c>
      <c r="C21" s="17"/>
      <c r="D21" s="17">
        <f>((B8*E7)/365)*30</f>
        <v>430.1506849315069</v>
      </c>
      <c r="E21" s="36"/>
      <c r="F21" s="41"/>
    </row>
    <row r="22" spans="1:6" ht="54">
      <c r="A22" s="14" t="s">
        <v>23</v>
      </c>
      <c r="B22" s="27" t="s">
        <v>15</v>
      </c>
      <c r="C22" s="27" t="s">
        <v>15</v>
      </c>
      <c r="D22" s="27" t="s">
        <v>15</v>
      </c>
      <c r="E22" s="37"/>
      <c r="F22" s="41"/>
    </row>
    <row r="23" spans="1:6" ht="41.25">
      <c r="A23" s="14" t="s">
        <v>30</v>
      </c>
      <c r="B23" s="17">
        <f>($B$5/1000)*2.25</f>
        <v>269.77500000000003</v>
      </c>
      <c r="C23" s="17">
        <f>($B$5/1000)*2.25</f>
        <v>269.77500000000003</v>
      </c>
      <c r="D23" s="17">
        <f>($B$5/1000)*2.25</f>
        <v>269.77500000000003</v>
      </c>
      <c r="E23" s="36">
        <f>($B$5/1000)*2.25</f>
        <v>269.77500000000003</v>
      </c>
      <c r="F23" s="41"/>
    </row>
    <row r="24" spans="1:6" ht="28.5">
      <c r="A24" s="14" t="s">
        <v>24</v>
      </c>
      <c r="B24" s="17"/>
      <c r="C24" s="17"/>
      <c r="D24" s="17"/>
      <c r="E24" s="36"/>
      <c r="F24" s="41"/>
    </row>
    <row r="25" spans="1:6" ht="28.5">
      <c r="A25" s="14" t="s">
        <v>25</v>
      </c>
      <c r="B25" s="17"/>
      <c r="C25" s="17"/>
      <c r="D25" s="17"/>
      <c r="E25" s="36"/>
      <c r="F25" s="41"/>
    </row>
    <row r="26" spans="1:6" ht="15.75">
      <c r="A26" s="14" t="s">
        <v>26</v>
      </c>
      <c r="B26" s="17">
        <v>195</v>
      </c>
      <c r="C26" s="17">
        <v>195</v>
      </c>
      <c r="D26" s="27" t="s">
        <v>15</v>
      </c>
      <c r="E26" s="38" t="s">
        <v>15</v>
      </c>
      <c r="F26" s="41"/>
    </row>
    <row r="27" spans="1:6" ht="15.75">
      <c r="A27" s="14" t="s">
        <v>27</v>
      </c>
      <c r="B27" s="27" t="s">
        <v>15</v>
      </c>
      <c r="C27" s="17"/>
      <c r="D27" s="17"/>
      <c r="E27" s="36"/>
      <c r="F27" s="41"/>
    </row>
    <row r="28" spans="1:6" ht="47.25" customHeight="1">
      <c r="A28" s="14" t="s">
        <v>28</v>
      </c>
      <c r="B28" s="27" t="s">
        <v>15</v>
      </c>
      <c r="C28" s="27" t="s">
        <v>15</v>
      </c>
      <c r="D28" s="17">
        <f>($B$8*0.005)/12</f>
        <v>48.458333333333336</v>
      </c>
      <c r="E28" s="38" t="s">
        <v>15</v>
      </c>
      <c r="F28" s="41"/>
    </row>
    <row r="29" spans="1:6" ht="41.25">
      <c r="A29" s="14" t="s">
        <v>29</v>
      </c>
      <c r="B29" s="27" t="s">
        <v>15</v>
      </c>
      <c r="C29" s="27" t="s">
        <v>15</v>
      </c>
      <c r="D29" s="17">
        <f>($B$8*0.015)</f>
        <v>1744.5</v>
      </c>
      <c r="E29" s="38" t="s">
        <v>15</v>
      </c>
      <c r="F29" s="41"/>
    </row>
    <row r="30" spans="1:6" ht="79.5">
      <c r="A30" s="14" t="s">
        <v>36</v>
      </c>
      <c r="B30" s="27" t="s">
        <v>15</v>
      </c>
      <c r="C30" s="17"/>
      <c r="D30" s="27" t="s">
        <v>15</v>
      </c>
      <c r="E30" s="38" t="s">
        <v>15</v>
      </c>
      <c r="F30" s="41"/>
    </row>
    <row r="31" spans="1:6" ht="28.5">
      <c r="A31" s="14" t="s">
        <v>31</v>
      </c>
      <c r="B31" s="27" t="s">
        <v>15</v>
      </c>
      <c r="C31" s="17">
        <v>400</v>
      </c>
      <c r="D31" s="27" t="s">
        <v>15</v>
      </c>
      <c r="E31" s="38" t="s">
        <v>15</v>
      </c>
      <c r="F31" s="41"/>
    </row>
    <row r="32" spans="1:6" ht="15.75">
      <c r="A32" s="14" t="s">
        <v>32</v>
      </c>
      <c r="B32" s="7"/>
      <c r="C32" s="27" t="s">
        <v>15</v>
      </c>
      <c r="D32" s="27" t="s">
        <v>15</v>
      </c>
      <c r="E32" s="38" t="s">
        <v>15</v>
      </c>
      <c r="F32" s="41"/>
    </row>
    <row r="33" spans="1:6" ht="15.75">
      <c r="A33" s="14" t="s">
        <v>33</v>
      </c>
      <c r="B33" s="7"/>
      <c r="C33" s="7"/>
      <c r="D33" s="7"/>
      <c r="E33" s="37"/>
      <c r="F33" s="41"/>
    </row>
    <row r="34" spans="1:6" ht="12.75">
      <c r="A34" s="13"/>
      <c r="B34" s="7"/>
      <c r="C34" s="7"/>
      <c r="D34" s="7"/>
      <c r="E34" s="37"/>
      <c r="F34" s="41"/>
    </row>
    <row r="35" spans="1:6" ht="12.75">
      <c r="A35" s="13"/>
      <c r="B35" s="7"/>
      <c r="C35" s="7"/>
      <c r="D35" s="7"/>
      <c r="E35" s="37"/>
      <c r="F35" s="41"/>
    </row>
    <row r="36" spans="1:6" ht="12.75">
      <c r="A36" s="13"/>
      <c r="B36" s="7"/>
      <c r="C36" s="7"/>
      <c r="D36" s="7"/>
      <c r="E36" s="37"/>
      <c r="F36" s="41"/>
    </row>
    <row r="37" spans="1:6" ht="12.75">
      <c r="A37" s="13"/>
      <c r="B37" s="7"/>
      <c r="C37" s="7"/>
      <c r="D37" s="7"/>
      <c r="E37" s="37"/>
      <c r="F37" s="41"/>
    </row>
    <row r="38" spans="1:6" ht="12.75">
      <c r="A38" s="13"/>
      <c r="B38" s="7"/>
      <c r="C38" s="7"/>
      <c r="D38" s="7"/>
      <c r="E38" s="37"/>
      <c r="F38" s="41"/>
    </row>
    <row r="39" spans="1:6" ht="13.5" thickBot="1">
      <c r="A39" s="29"/>
      <c r="B39" s="30"/>
      <c r="C39" s="30"/>
      <c r="D39" s="30"/>
      <c r="E39" s="39"/>
      <c r="F39" s="41"/>
    </row>
    <row r="40" spans="1:6" ht="16.5" thickTop="1">
      <c r="A40" s="28"/>
      <c r="B40" s="31">
        <f>SUM(B11:B39)</f>
        <v>1463.519</v>
      </c>
      <c r="C40" s="31">
        <f>SUM(C11:C39)</f>
        <v>2851.7189999999996</v>
      </c>
      <c r="D40" s="31">
        <f>SUM(D11:D39)</f>
        <v>8118.828018264839</v>
      </c>
      <c r="E40" s="40">
        <f>SUM(E11:E39)</f>
        <v>1956.7189999999998</v>
      </c>
      <c r="F40" s="41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23">
      <selection activeCell="G30" sqref="G30"/>
    </sheetView>
  </sheetViews>
  <sheetFormatPr defaultColWidth="9.140625" defaultRowHeight="12.75"/>
  <cols>
    <col min="1" max="1" width="53.57421875" style="12" customWidth="1"/>
    <col min="2" max="5" width="14.7109375" style="0" customWidth="1"/>
  </cols>
  <sheetData>
    <row r="1" spans="1:5" ht="18">
      <c r="A1" s="43" t="s">
        <v>4</v>
      </c>
      <c r="B1" s="44"/>
      <c r="C1" s="44"/>
      <c r="D1" s="44"/>
      <c r="E1" s="45"/>
    </row>
    <row r="2" spans="1:5" ht="18">
      <c r="A2" s="46" t="s">
        <v>5</v>
      </c>
      <c r="B2" s="47"/>
      <c r="C2" s="47"/>
      <c r="D2" s="47"/>
      <c r="E2" s="48"/>
    </row>
    <row r="3" spans="1:5" ht="26.25" customHeight="1" thickBot="1">
      <c r="A3" s="49" t="s">
        <v>6</v>
      </c>
      <c r="B3" s="50"/>
      <c r="C3" s="50"/>
      <c r="D3" s="50"/>
      <c r="E3" s="51"/>
    </row>
    <row r="4" spans="1:5" ht="26.25" customHeight="1">
      <c r="A4" s="8"/>
      <c r="B4" s="1"/>
      <c r="C4" s="1"/>
      <c r="D4" s="1"/>
      <c r="E4" s="1"/>
    </row>
    <row r="5" spans="1:2" ht="12.75">
      <c r="A5" s="9" t="s">
        <v>8</v>
      </c>
      <c r="B5" s="2"/>
    </row>
    <row r="6" spans="1:2" ht="12.75">
      <c r="A6" s="10" t="s">
        <v>9</v>
      </c>
      <c r="B6" s="3"/>
    </row>
    <row r="7" spans="1:2" ht="12.75">
      <c r="A7" s="10" t="s">
        <v>10</v>
      </c>
      <c r="B7" s="3"/>
    </row>
    <row r="8" spans="1:2" ht="12.75">
      <c r="A8" s="11" t="s">
        <v>11</v>
      </c>
      <c r="B8" s="4"/>
    </row>
    <row r="10" spans="1:5" ht="12.75">
      <c r="A10" s="13"/>
      <c r="B10" s="5" t="s">
        <v>0</v>
      </c>
      <c r="C10" s="5" t="s">
        <v>1</v>
      </c>
      <c r="D10" s="5" t="s">
        <v>2</v>
      </c>
      <c r="E10" s="5" t="s">
        <v>3</v>
      </c>
    </row>
    <row r="11" spans="1:5" ht="110.25" customHeight="1">
      <c r="A11" s="6" t="s">
        <v>7</v>
      </c>
      <c r="B11" s="5"/>
      <c r="C11" s="5"/>
      <c r="D11" s="5"/>
      <c r="E11" s="5"/>
    </row>
    <row r="12" spans="1:5" ht="28.5">
      <c r="A12" s="14" t="s">
        <v>12</v>
      </c>
      <c r="B12" s="20">
        <v>500</v>
      </c>
      <c r="C12" s="20">
        <v>500</v>
      </c>
      <c r="D12" s="20">
        <v>500</v>
      </c>
      <c r="E12" s="20">
        <v>500</v>
      </c>
    </row>
    <row r="13" spans="1:5" ht="15.75">
      <c r="A13" s="14" t="s">
        <v>13</v>
      </c>
      <c r="B13" s="15"/>
      <c r="C13" s="15"/>
      <c r="D13" s="15"/>
      <c r="E13" s="15"/>
    </row>
    <row r="14" spans="1:5" ht="47.25" customHeight="1">
      <c r="A14" s="14" t="s">
        <v>14</v>
      </c>
      <c r="B14" s="18" t="s">
        <v>15</v>
      </c>
      <c r="C14" s="15"/>
      <c r="D14" s="15"/>
      <c r="E14" s="15"/>
    </row>
    <row r="15" spans="1:5" ht="32.25" customHeight="1">
      <c r="A15" s="14" t="s">
        <v>16</v>
      </c>
      <c r="B15" s="15"/>
      <c r="C15" s="15"/>
      <c r="D15" s="15"/>
      <c r="E15" s="15"/>
    </row>
    <row r="16" spans="1:5" ht="15.75">
      <c r="A16" s="14" t="s">
        <v>17</v>
      </c>
      <c r="B16" s="15" t="s">
        <v>19</v>
      </c>
      <c r="C16" s="20">
        <v>400</v>
      </c>
      <c r="D16" s="20">
        <v>400</v>
      </c>
      <c r="E16" s="20">
        <v>400</v>
      </c>
    </row>
    <row r="17" spans="1:5" ht="15.75">
      <c r="A17" s="14" t="s">
        <v>34</v>
      </c>
      <c r="B17" s="18" t="s">
        <v>15</v>
      </c>
      <c r="C17" s="15"/>
      <c r="D17" s="15"/>
      <c r="E17" s="15"/>
    </row>
    <row r="18" spans="1:5" ht="28.5">
      <c r="A18" s="14" t="s">
        <v>35</v>
      </c>
      <c r="B18" s="18" t="s">
        <v>15</v>
      </c>
      <c r="C18" s="15"/>
      <c r="D18" s="15"/>
      <c r="E18" s="15"/>
    </row>
    <row r="19" spans="1:5" ht="15.75">
      <c r="A19" s="14" t="s">
        <v>18</v>
      </c>
      <c r="B19" s="18" t="s">
        <v>15</v>
      </c>
      <c r="C19" s="20">
        <v>300</v>
      </c>
      <c r="D19" s="20">
        <v>500</v>
      </c>
      <c r="E19" s="20">
        <v>350</v>
      </c>
    </row>
    <row r="20" spans="1:5" ht="15.75">
      <c r="A20" s="14" t="s">
        <v>21</v>
      </c>
      <c r="B20" s="17">
        <v>60</v>
      </c>
      <c r="C20" s="17">
        <v>60</v>
      </c>
      <c r="D20" s="17">
        <v>60</v>
      </c>
      <c r="E20" s="17">
        <v>60</v>
      </c>
    </row>
    <row r="21" spans="1:5" ht="28.5">
      <c r="A21" s="14" t="s">
        <v>22</v>
      </c>
      <c r="B21" s="18" t="s">
        <v>15</v>
      </c>
      <c r="C21" s="7"/>
      <c r="D21" s="7"/>
      <c r="E21" s="7"/>
    </row>
    <row r="22" spans="1:5" ht="54">
      <c r="A22" s="14" t="s">
        <v>23</v>
      </c>
      <c r="B22" s="18" t="s">
        <v>15</v>
      </c>
      <c r="C22" s="18" t="s">
        <v>15</v>
      </c>
      <c r="D22" s="18" t="s">
        <v>15</v>
      </c>
      <c r="E22" s="7"/>
    </row>
    <row r="23" spans="1:5" ht="41.25">
      <c r="A23" s="14" t="s">
        <v>30</v>
      </c>
      <c r="B23" s="7"/>
      <c r="C23" s="7"/>
      <c r="D23" s="7"/>
      <c r="E23" s="7"/>
    </row>
    <row r="24" spans="1:5" ht="28.5">
      <c r="A24" s="14" t="s">
        <v>24</v>
      </c>
      <c r="B24" s="7"/>
      <c r="C24" s="7"/>
      <c r="D24" s="7"/>
      <c r="E24" s="7"/>
    </row>
    <row r="25" spans="1:5" ht="28.5">
      <c r="A25" s="14" t="s">
        <v>25</v>
      </c>
      <c r="B25" s="7"/>
      <c r="C25" s="7"/>
      <c r="D25" s="7"/>
      <c r="E25" s="7"/>
    </row>
    <row r="26" spans="1:5" ht="15.75">
      <c r="A26" s="14" t="s">
        <v>26</v>
      </c>
      <c r="B26" s="19">
        <v>195</v>
      </c>
      <c r="C26" s="19">
        <v>195</v>
      </c>
      <c r="D26" s="18" t="s">
        <v>15</v>
      </c>
      <c r="E26" s="18" t="s">
        <v>15</v>
      </c>
    </row>
    <row r="27" spans="1:5" ht="15.75">
      <c r="A27" s="14" t="s">
        <v>27</v>
      </c>
      <c r="B27" s="18" t="s">
        <v>15</v>
      </c>
      <c r="C27" s="19">
        <v>120</v>
      </c>
      <c r="D27" s="19">
        <v>120</v>
      </c>
      <c r="E27" s="19">
        <v>120</v>
      </c>
    </row>
    <row r="28" spans="1:5" ht="47.25" customHeight="1">
      <c r="A28" s="14" t="s">
        <v>28</v>
      </c>
      <c r="B28" s="18" t="s">
        <v>15</v>
      </c>
      <c r="C28" s="18" t="s">
        <v>15</v>
      </c>
      <c r="D28" s="7"/>
      <c r="E28" s="18" t="s">
        <v>15</v>
      </c>
    </row>
    <row r="29" spans="1:5" ht="41.25">
      <c r="A29" s="14" t="s">
        <v>29</v>
      </c>
      <c r="B29" s="18" t="s">
        <v>15</v>
      </c>
      <c r="C29" s="18" t="s">
        <v>15</v>
      </c>
      <c r="D29" s="7"/>
      <c r="E29" s="18" t="s">
        <v>15</v>
      </c>
    </row>
    <row r="30" spans="1:5" ht="79.5">
      <c r="A30" s="14" t="s">
        <v>36</v>
      </c>
      <c r="B30" s="18" t="s">
        <v>15</v>
      </c>
      <c r="C30" s="7"/>
      <c r="D30" s="18" t="s">
        <v>15</v>
      </c>
      <c r="E30" s="18" t="s">
        <v>15</v>
      </c>
    </row>
    <row r="31" spans="1:5" ht="28.5">
      <c r="A31" s="14" t="s">
        <v>31</v>
      </c>
      <c r="B31" s="18" t="s">
        <v>15</v>
      </c>
      <c r="C31" s="17">
        <v>600</v>
      </c>
      <c r="D31" s="18" t="s">
        <v>15</v>
      </c>
      <c r="E31" s="18" t="s">
        <v>15</v>
      </c>
    </row>
    <row r="32" spans="1:5" ht="15.75">
      <c r="A32" s="14" t="s">
        <v>32</v>
      </c>
      <c r="B32" s="7"/>
      <c r="C32" s="18" t="s">
        <v>15</v>
      </c>
      <c r="D32" s="18" t="s">
        <v>15</v>
      </c>
      <c r="E32" s="18" t="s">
        <v>15</v>
      </c>
    </row>
    <row r="33" spans="1:5" ht="15.75">
      <c r="A33" s="14" t="s">
        <v>33</v>
      </c>
      <c r="B33" s="7"/>
      <c r="C33" s="7"/>
      <c r="D33" s="7"/>
      <c r="E33" s="7"/>
    </row>
    <row r="34" spans="1:5" ht="12.75">
      <c r="A34" s="13"/>
      <c r="B34" s="7"/>
      <c r="C34" s="7"/>
      <c r="D34" s="7"/>
      <c r="E34" s="7"/>
    </row>
    <row r="35" spans="1:5" ht="12.75">
      <c r="A35" s="13"/>
      <c r="B35" s="7"/>
      <c r="C35" s="7"/>
      <c r="D35" s="7"/>
      <c r="E35" s="7"/>
    </row>
    <row r="36" spans="1:5" ht="12.75">
      <c r="A36" s="13"/>
      <c r="B36" s="7"/>
      <c r="C36" s="7"/>
      <c r="D36" s="7"/>
      <c r="E36" s="7"/>
    </row>
    <row r="37" spans="1:5" ht="12.75">
      <c r="A37" s="13"/>
      <c r="B37" s="7"/>
      <c r="C37" s="7"/>
      <c r="D37" s="7"/>
      <c r="E37" s="7"/>
    </row>
    <row r="38" spans="1:5" ht="12.75">
      <c r="A38" s="13"/>
      <c r="B38" s="7"/>
      <c r="C38" s="7"/>
      <c r="D38" s="7"/>
      <c r="E38" s="7"/>
    </row>
    <row r="39" spans="1:5" ht="12.75">
      <c r="A39" s="13"/>
      <c r="B39" s="7"/>
      <c r="C39" s="7"/>
      <c r="D39" s="7"/>
      <c r="E39" s="7"/>
    </row>
    <row r="40" spans="2:5" ht="12.75">
      <c r="B40" s="22">
        <f>SUM(B11:B39)</f>
        <v>755</v>
      </c>
      <c r="C40" s="22">
        <f>SUM(C11:C39)</f>
        <v>2175</v>
      </c>
      <c r="D40" s="22">
        <f>SUM(D11:D39)</f>
        <v>1580</v>
      </c>
      <c r="E40" s="22">
        <f>SUM(E11:E39)</f>
        <v>1430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2003-08-04T19:42:38Z</cp:lastPrinted>
  <dcterms:created xsi:type="dcterms:W3CDTF">2003-06-08T16:16:34Z</dcterms:created>
  <dcterms:modified xsi:type="dcterms:W3CDTF">2003-09-26T10:45:26Z</dcterms:modified>
  <cp:category/>
  <cp:version/>
  <cp:contentType/>
  <cp:contentStatus/>
</cp:coreProperties>
</file>